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60021Matt\Documents\"/>
    </mc:Choice>
  </mc:AlternateContent>
  <bookViews>
    <workbookView xWindow="0" yWindow="0" windowWidth="19200" windowHeight="11232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79" i="1" l="1"/>
  <c r="D61" i="1"/>
  <c r="D44" i="1"/>
  <c r="D27" i="1"/>
  <c r="D10" i="1"/>
  <c r="D85" i="1"/>
  <c r="D84" i="1"/>
  <c r="D83" i="1"/>
  <c r="D80" i="1"/>
  <c r="D16" i="1"/>
  <c r="D15" i="1"/>
  <c r="D14" i="1"/>
  <c r="D11" i="1"/>
  <c r="B16" i="1"/>
  <c r="D68" i="1"/>
  <c r="D67" i="1"/>
  <c r="D66" i="1"/>
  <c r="D65" i="1"/>
  <c r="D62" i="1"/>
  <c r="D50" i="1"/>
  <c r="D49" i="1"/>
  <c r="D48" i="1"/>
  <c r="D45" i="1"/>
  <c r="D28" i="1"/>
  <c r="D33" i="1"/>
  <c r="D32" i="1"/>
  <c r="D31" i="1"/>
  <c r="B12" i="1"/>
  <c r="B46" i="1"/>
  <c r="B51" i="1" s="1"/>
  <c r="D47" i="1" s="1"/>
  <c r="B29" i="1"/>
  <c r="B34" i="1" s="1"/>
  <c r="D30" i="1" s="1"/>
  <c r="B81" i="1"/>
  <c r="B86" i="1" s="1"/>
  <c r="D82" i="1" s="1"/>
  <c r="B63" i="1"/>
  <c r="B69" i="1" s="1"/>
  <c r="D64" i="1" s="1"/>
  <c r="C81" i="1"/>
  <c r="C86" i="1" s="1"/>
  <c r="C12" i="1"/>
  <c r="C17" i="1" s="1"/>
  <c r="C46" i="1"/>
  <c r="C51" i="1" s="1"/>
  <c r="C29" i="1"/>
  <c r="C34" i="1" s="1"/>
  <c r="C63" i="1"/>
  <c r="C69" i="1" s="1"/>
  <c r="D46" i="1" l="1"/>
  <c r="D81" i="1"/>
  <c r="D86" i="1" s="1"/>
  <c r="D29" i="1"/>
  <c r="D34" i="1" s="1"/>
  <c r="D12" i="1"/>
  <c r="D51" i="1"/>
  <c r="B17" i="1"/>
  <c r="D13" i="1" s="1"/>
  <c r="D63" i="1"/>
  <c r="D69" i="1" s="1"/>
  <c r="D17" i="1" l="1"/>
</calcChain>
</file>

<file path=xl/sharedStrings.xml><?xml version="1.0" encoding="utf-8"?>
<sst xmlns="http://schemas.openxmlformats.org/spreadsheetml/2006/main" count="121" uniqueCount="45">
  <si>
    <t>Average</t>
  </si>
  <si>
    <t>High</t>
  </si>
  <si>
    <t>Low</t>
  </si>
  <si>
    <t>Corn</t>
  </si>
  <si>
    <t>Soybeans</t>
  </si>
  <si>
    <t>Grain Sorghum</t>
  </si>
  <si>
    <t>Perspective Plantings</t>
  </si>
  <si>
    <t>USDA Outlook 2017/18</t>
  </si>
  <si>
    <t>Planted Acres</t>
  </si>
  <si>
    <t>Harvested Acres</t>
  </si>
  <si>
    <t>Yeild</t>
  </si>
  <si>
    <t>Production</t>
  </si>
  <si>
    <t>Beginning Stocks</t>
  </si>
  <si>
    <t>Imports</t>
  </si>
  <si>
    <t>Exports</t>
  </si>
  <si>
    <t>Feed</t>
  </si>
  <si>
    <t>Ending Stocks</t>
  </si>
  <si>
    <t>Cotton</t>
  </si>
  <si>
    <t>2016/17</t>
  </si>
  <si>
    <t>Wheat</t>
  </si>
  <si>
    <t>Food, Seed, &amp; Industrial</t>
  </si>
  <si>
    <t>Domestic Use</t>
  </si>
  <si>
    <t>S&amp;D Using Planting Forecast and Outlook</t>
  </si>
  <si>
    <t>Yeild (lbs/acre)</t>
  </si>
  <si>
    <t>Production (mil cwt)</t>
  </si>
  <si>
    <t>Imports (mil cwt)</t>
  </si>
  <si>
    <t>Exports (mil cwt)</t>
  </si>
  <si>
    <r>
      <t>Ending Stocks</t>
    </r>
    <r>
      <rPr>
        <b/>
        <sz val="11"/>
        <color theme="1"/>
        <rFont val="Calibri"/>
        <family val="2"/>
        <scheme val="minor"/>
      </rPr>
      <t xml:space="preserve">  </t>
    </r>
    <r>
      <rPr>
        <sz val="11"/>
        <color theme="1"/>
        <rFont val="Calibri"/>
        <family val="2"/>
        <scheme val="minor"/>
      </rPr>
      <t>(mil cwt)</t>
    </r>
  </si>
  <si>
    <r>
      <t>Domestic Use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(mil cwt)</t>
    </r>
  </si>
  <si>
    <t>Beg. Stocks (mil cwt)</t>
  </si>
  <si>
    <t>Difference</t>
  </si>
  <si>
    <t>Expectation</t>
  </si>
  <si>
    <t>Year Ago</t>
  </si>
  <si>
    <t>Trade Estimate for 3/1/2017</t>
  </si>
  <si>
    <t>QUARTERLY STOCKS (mil bu)</t>
  </si>
  <si>
    <t xml:space="preserve">Trade Estimates </t>
  </si>
  <si>
    <t>Actual</t>
  </si>
  <si>
    <t>Long Grain Rice</t>
  </si>
  <si>
    <t>Balance Sheet</t>
  </si>
  <si>
    <t>Short Grain Rice</t>
  </si>
  <si>
    <t>NCC 2017 Esimate</t>
  </si>
  <si>
    <t>None Available</t>
  </si>
  <si>
    <t>Arkansas Plantings</t>
  </si>
  <si>
    <t>Rough Rice (1,000 cwt)</t>
  </si>
  <si>
    <t>Milled Rice (1,000 cwt)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</si>
</sst>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0.0"/>
    <numFmt numFmtId="165" formatCode="_(* #,##0.0_);_(* \(#,##0.0\);_(* &quot;-&quot;??_);_(@_)"/>
    <numFmt numFmtId="166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/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4" xfId="0" applyBorder="1" applyAlignment="1">
      <alignment horizontal="right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right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164" fontId="0" fillId="0" borderId="0" xfId="0" applyNumberFormat="1" applyBorder="1"/>
    <xf numFmtId="2" fontId="0" fillId="0" borderId="0" xfId="0" applyNumberFormat="1" applyBorder="1"/>
    <xf numFmtId="1" fontId="0" fillId="0" borderId="0" xfId="0" applyNumberFormat="1" applyBorder="1"/>
    <xf numFmtId="0" fontId="0" fillId="0" borderId="0" xfId="0" applyFill="1" applyBorder="1"/>
    <xf numFmtId="166" fontId="0" fillId="0" borderId="0" xfId="1" applyNumberFormat="1" applyFont="1" applyBorder="1"/>
    <xf numFmtId="166" fontId="0" fillId="0" borderId="0" xfId="1" applyNumberFormat="1" applyFont="1" applyFill="1" applyBorder="1"/>
    <xf numFmtId="164" fontId="0" fillId="0" borderId="7" xfId="0" applyNumberFormat="1" applyBorder="1"/>
    <xf numFmtId="1" fontId="0" fillId="0" borderId="7" xfId="0" applyNumberFormat="1" applyBorder="1"/>
    <xf numFmtId="2" fontId="0" fillId="0" borderId="7" xfId="0" applyNumberFormat="1" applyBorder="1"/>
    <xf numFmtId="2" fontId="0" fillId="0" borderId="4" xfId="0" applyNumberFormat="1" applyBorder="1" applyAlignment="1">
      <alignment horizontal="right"/>
    </xf>
    <xf numFmtId="164" fontId="0" fillId="0" borderId="4" xfId="0" applyNumberFormat="1" applyBorder="1" applyAlignment="1">
      <alignment horizontal="right"/>
    </xf>
    <xf numFmtId="166" fontId="0" fillId="0" borderId="4" xfId="1" applyNumberFormat="1" applyFont="1" applyBorder="1"/>
    <xf numFmtId="166" fontId="0" fillId="0" borderId="4" xfId="1" applyNumberFormat="1" applyFont="1" applyBorder="1" applyAlignment="1">
      <alignment horizontal="right"/>
    </xf>
    <xf numFmtId="1" fontId="0" fillId="0" borderId="4" xfId="0" applyNumberFormat="1" applyBorder="1"/>
    <xf numFmtId="1" fontId="0" fillId="0" borderId="6" xfId="0" applyNumberFormat="1" applyBorder="1"/>
    <xf numFmtId="2" fontId="0" fillId="0" borderId="6" xfId="0" applyNumberFormat="1" applyBorder="1" applyAlignment="1">
      <alignment horizontal="right"/>
    </xf>
    <xf numFmtId="164" fontId="0" fillId="0" borderId="6" xfId="0" applyNumberFormat="1" applyBorder="1" applyAlignment="1">
      <alignment horizontal="right"/>
    </xf>
    <xf numFmtId="164" fontId="0" fillId="0" borderId="5" xfId="0" applyNumberFormat="1" applyBorder="1"/>
    <xf numFmtId="2" fontId="0" fillId="0" borderId="8" xfId="0" applyNumberFormat="1" applyBorder="1"/>
    <xf numFmtId="164" fontId="0" fillId="0" borderId="8" xfId="0" applyNumberFormat="1" applyBorder="1"/>
    <xf numFmtId="2" fontId="0" fillId="0" borderId="5" xfId="0" applyNumberFormat="1" applyBorder="1"/>
    <xf numFmtId="1" fontId="0" fillId="0" borderId="5" xfId="0" applyNumberFormat="1" applyBorder="1"/>
    <xf numFmtId="165" fontId="0" fillId="0" borderId="5" xfId="1" applyNumberFormat="1" applyFont="1" applyBorder="1"/>
    <xf numFmtId="166" fontId="0" fillId="0" borderId="5" xfId="1" applyNumberFormat="1" applyFont="1" applyBorder="1"/>
    <xf numFmtId="1" fontId="0" fillId="0" borderId="8" xfId="0" applyNumberFormat="1" applyBorder="1"/>
    <xf numFmtId="0" fontId="0" fillId="0" borderId="1" xfId="0" applyBorder="1"/>
    <xf numFmtId="3" fontId="0" fillId="0" borderId="4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5" xfId="0" applyNumberFormat="1" applyBorder="1" applyAlignment="1">
      <alignment horizontal="center"/>
    </xf>
    <xf numFmtId="14" fontId="0" fillId="0" borderId="10" xfId="0" applyNumberFormat="1" applyBorder="1" applyAlignment="1">
      <alignment horizontal="right"/>
    </xf>
    <xf numFmtId="3" fontId="0" fillId="0" borderId="10" xfId="0" applyNumberFormat="1" applyBorder="1" applyAlignment="1">
      <alignment horizontal="right"/>
    </xf>
    <xf numFmtId="3" fontId="0" fillId="0" borderId="9" xfId="0" applyNumberFormat="1" applyBorder="1" applyAlignment="1">
      <alignment horizontal="right"/>
    </xf>
    <xf numFmtId="3" fontId="0" fillId="0" borderId="1" xfId="0" applyNumberForma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0" fontId="0" fillId="0" borderId="3" xfId="0" applyBorder="1" applyAlignment="1"/>
    <xf numFmtId="0" fontId="0" fillId="0" borderId="1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3" fillId="0" borderId="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9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14" fontId="0" fillId="0" borderId="3" xfId="0" applyNumberFormat="1" applyBorder="1" applyAlignment="1">
      <alignment horizontal="center" wrapText="1"/>
    </xf>
    <xf numFmtId="14" fontId="0" fillId="0" borderId="8" xfId="0" applyNumberFormat="1" applyBorder="1" applyAlignment="1">
      <alignment horizontal="center" wrapText="1"/>
    </xf>
    <xf numFmtId="2" fontId="0" fillId="0" borderId="1" xfId="0" applyNumberFormat="1" applyBorder="1" applyAlignment="1">
      <alignment horizontal="center"/>
    </xf>
    <xf numFmtId="3" fontId="0" fillId="0" borderId="6" xfId="0" applyNumberFormat="1" applyBorder="1" applyAlignment="1">
      <alignment horizontal="center" vertical="center"/>
    </xf>
    <xf numFmtId="3" fontId="0" fillId="0" borderId="7" xfId="0" applyNumberFormat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0" fontId="0" fillId="0" borderId="10" xfId="0" applyBorder="1" applyAlignment="1">
      <alignment horizontal="right"/>
    </xf>
    <xf numFmtId="43" fontId="0" fillId="0" borderId="11" xfId="1" applyFont="1" applyBorder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95"/>
  <sheetViews>
    <sheetView tabSelected="1" topLeftCell="A76" workbookViewId="0">
      <selection activeCell="G90" sqref="G90"/>
    </sheetView>
  </sheetViews>
  <sheetFormatPr defaultRowHeight="14.4" x14ac:dyDescent="0.3"/>
  <cols>
    <col min="1" max="1" width="20.6640625" bestFit="1" customWidth="1"/>
    <col min="2" max="3" width="12.88671875" customWidth="1"/>
    <col min="4" max="6" width="11.88671875" style="1" customWidth="1"/>
    <col min="7" max="7" width="12.5546875" customWidth="1"/>
    <col min="8" max="8" width="20" customWidth="1"/>
  </cols>
  <sheetData>
    <row r="2" spans="1:6" ht="14.4" customHeight="1" x14ac:dyDescent="0.3">
      <c r="A2" s="69" t="s">
        <v>4</v>
      </c>
      <c r="B2" s="71" t="s">
        <v>35</v>
      </c>
      <c r="C2" s="72"/>
      <c r="D2" s="73"/>
      <c r="E2" s="67" t="s">
        <v>36</v>
      </c>
    </row>
    <row r="3" spans="1:6" ht="14.4" customHeight="1" x14ac:dyDescent="0.3">
      <c r="A3" s="70"/>
      <c r="B3" s="15" t="s">
        <v>1</v>
      </c>
      <c r="C3" s="21" t="s">
        <v>2</v>
      </c>
      <c r="D3" s="17" t="s">
        <v>0</v>
      </c>
      <c r="E3" s="68"/>
    </row>
    <row r="4" spans="1:6" x14ac:dyDescent="0.3">
      <c r="A4" s="12" t="s">
        <v>6</v>
      </c>
      <c r="B4" s="19">
        <v>90.2</v>
      </c>
      <c r="C4" s="3">
        <v>85.9</v>
      </c>
      <c r="D4" s="18">
        <v>88.1</v>
      </c>
      <c r="E4" s="12"/>
    </row>
    <row r="5" spans="1:6" x14ac:dyDescent="0.3">
      <c r="A5" s="14" t="s">
        <v>42</v>
      </c>
      <c r="B5" s="20"/>
      <c r="C5" s="22"/>
      <c r="D5" s="27"/>
      <c r="E5" s="14"/>
    </row>
    <row r="7" spans="1:6" ht="14.4" customHeight="1" x14ac:dyDescent="0.3">
      <c r="A7" s="69" t="s">
        <v>38</v>
      </c>
      <c r="B7" s="71" t="s">
        <v>18</v>
      </c>
      <c r="C7" s="76" t="s">
        <v>7</v>
      </c>
      <c r="D7" s="67" t="s">
        <v>22</v>
      </c>
      <c r="E7"/>
      <c r="F7"/>
    </row>
    <row r="8" spans="1:6" ht="14.4" customHeight="1" x14ac:dyDescent="0.3">
      <c r="A8" s="70"/>
      <c r="B8" s="65"/>
      <c r="C8" s="77"/>
      <c r="D8" s="68"/>
      <c r="E8"/>
      <c r="F8"/>
    </row>
    <row r="9" spans="1:6" x14ac:dyDescent="0.3">
      <c r="A9" s="6" t="s">
        <v>8</v>
      </c>
      <c r="B9" s="11">
        <v>83.4</v>
      </c>
      <c r="C9" s="7">
        <v>88</v>
      </c>
      <c r="D9" s="8"/>
      <c r="E9"/>
      <c r="F9"/>
    </row>
    <row r="10" spans="1:6" x14ac:dyDescent="0.3">
      <c r="A10" s="6" t="s">
        <v>9</v>
      </c>
      <c r="B10" s="11">
        <v>82.7</v>
      </c>
      <c r="C10" s="28">
        <v>87.09</v>
      </c>
      <c r="D10" s="45">
        <f>E4*(C10/C9)</f>
        <v>0</v>
      </c>
      <c r="E10"/>
      <c r="F10"/>
    </row>
    <row r="11" spans="1:6" x14ac:dyDescent="0.3">
      <c r="A11" s="6" t="s">
        <v>10</v>
      </c>
      <c r="B11" s="38">
        <v>52.075000000000003</v>
      </c>
      <c r="C11" s="7">
        <v>48</v>
      </c>
      <c r="D11" s="8">
        <f>C11</f>
        <v>48</v>
      </c>
      <c r="E11"/>
      <c r="F11"/>
    </row>
    <row r="12" spans="1:6" x14ac:dyDescent="0.3">
      <c r="A12" s="6" t="s">
        <v>11</v>
      </c>
      <c r="B12" s="41">
        <f>B10*(B11)</f>
        <v>4306.6025</v>
      </c>
      <c r="C12" s="30">
        <f>C10*C11</f>
        <v>4180.32</v>
      </c>
      <c r="D12" s="49">
        <f>D10*D11</f>
        <v>0</v>
      </c>
      <c r="E12"/>
      <c r="F12"/>
    </row>
    <row r="13" spans="1:6" x14ac:dyDescent="0.3">
      <c r="A13" s="6" t="s">
        <v>12</v>
      </c>
      <c r="B13" s="11">
        <v>197</v>
      </c>
      <c r="C13" s="7">
        <v>420</v>
      </c>
      <c r="D13" s="49">
        <f>B17</f>
        <v>434.60249999999996</v>
      </c>
      <c r="E13"/>
      <c r="F13"/>
    </row>
    <row r="14" spans="1:6" x14ac:dyDescent="0.3">
      <c r="A14" s="6" t="s">
        <v>13</v>
      </c>
      <c r="B14" s="11">
        <v>25</v>
      </c>
      <c r="C14" s="31">
        <v>25</v>
      </c>
      <c r="D14" s="8">
        <f>C14</f>
        <v>25</v>
      </c>
      <c r="E14"/>
      <c r="F14"/>
    </row>
    <row r="15" spans="1:6" x14ac:dyDescent="0.3">
      <c r="A15" s="6" t="s">
        <v>14</v>
      </c>
      <c r="B15" s="11">
        <v>2025</v>
      </c>
      <c r="C15" s="31">
        <v>2125</v>
      </c>
      <c r="D15" s="8">
        <f>C15</f>
        <v>2125</v>
      </c>
      <c r="E15"/>
      <c r="F15"/>
    </row>
    <row r="16" spans="1:6" x14ac:dyDescent="0.3">
      <c r="A16" s="6" t="s">
        <v>21</v>
      </c>
      <c r="B16" s="11">
        <f>1940+95+34</f>
        <v>2069</v>
      </c>
      <c r="C16" s="31">
        <v>2080</v>
      </c>
      <c r="D16" s="8">
        <f>C16</f>
        <v>2080</v>
      </c>
      <c r="E16"/>
      <c r="F16"/>
    </row>
    <row r="17" spans="1:8" x14ac:dyDescent="0.3">
      <c r="A17" s="9" t="s">
        <v>16</v>
      </c>
      <c r="B17" s="42">
        <f>B12+B13+B14-B16-B15</f>
        <v>434.60249999999996</v>
      </c>
      <c r="C17" s="35">
        <f>C12+C13+C14-C15-C16</f>
        <v>420.31999999999971</v>
      </c>
      <c r="D17" s="52">
        <f>D12+D13+D14-D15-D16</f>
        <v>-3745.3975</v>
      </c>
      <c r="E17"/>
      <c r="F17"/>
    </row>
    <row r="18" spans="1:8" x14ac:dyDescent="0.3">
      <c r="A18" s="7"/>
      <c r="B18" s="30"/>
      <c r="C18" s="30"/>
      <c r="D18" s="25"/>
      <c r="E18" s="25"/>
      <c r="F18" s="25"/>
      <c r="G18" s="7"/>
      <c r="H18" s="30"/>
    </row>
    <row r="19" spans="1:8" x14ac:dyDescent="0.3">
      <c r="A19" s="69" t="s">
        <v>37</v>
      </c>
      <c r="B19" s="71" t="s">
        <v>35</v>
      </c>
      <c r="C19" s="72"/>
      <c r="D19" s="73"/>
      <c r="E19" s="67" t="s">
        <v>36</v>
      </c>
      <c r="F19" s="25"/>
      <c r="G19" s="7"/>
      <c r="H19" s="30"/>
    </row>
    <row r="20" spans="1:8" x14ac:dyDescent="0.3">
      <c r="A20" s="70"/>
      <c r="B20" s="15" t="s">
        <v>1</v>
      </c>
      <c r="C20" s="21" t="s">
        <v>2</v>
      </c>
      <c r="D20" s="17" t="s">
        <v>0</v>
      </c>
      <c r="E20" s="68"/>
      <c r="F20" s="25"/>
      <c r="G20" s="7"/>
      <c r="H20" s="30"/>
    </row>
    <row r="21" spans="1:8" x14ac:dyDescent="0.3">
      <c r="A21" s="53" t="s">
        <v>6</v>
      </c>
      <c r="B21" s="71" t="s">
        <v>41</v>
      </c>
      <c r="C21" s="72"/>
      <c r="D21" s="73"/>
      <c r="E21" s="12"/>
      <c r="F21" s="25"/>
      <c r="G21" s="7"/>
      <c r="H21" s="30"/>
    </row>
    <row r="22" spans="1:8" x14ac:dyDescent="0.3">
      <c r="A22" s="14" t="s">
        <v>42</v>
      </c>
      <c r="B22" s="20"/>
      <c r="C22" s="22"/>
      <c r="D22" s="27"/>
      <c r="E22" s="14"/>
    </row>
    <row r="23" spans="1:8" ht="14.4" customHeight="1" x14ac:dyDescent="0.3">
      <c r="A23" s="7"/>
      <c r="B23" s="30"/>
      <c r="C23" s="30"/>
      <c r="D23" s="25"/>
      <c r="E23" s="25"/>
      <c r="F23" s="25"/>
      <c r="G23" s="7"/>
      <c r="H23" s="30"/>
    </row>
    <row r="24" spans="1:8" ht="14.4" customHeight="1" x14ac:dyDescent="0.3">
      <c r="A24" s="69" t="s">
        <v>38</v>
      </c>
      <c r="B24" s="71" t="s">
        <v>18</v>
      </c>
      <c r="C24" s="76" t="s">
        <v>7</v>
      </c>
      <c r="D24" s="67" t="s">
        <v>22</v>
      </c>
      <c r="E24"/>
      <c r="F24"/>
    </row>
    <row r="25" spans="1:8" x14ac:dyDescent="0.3">
      <c r="A25" s="70"/>
      <c r="B25" s="65"/>
      <c r="C25" s="77"/>
      <c r="D25" s="68"/>
      <c r="E25"/>
      <c r="F25"/>
    </row>
    <row r="26" spans="1:8" x14ac:dyDescent="0.3">
      <c r="A26" s="6" t="s">
        <v>8</v>
      </c>
      <c r="B26" s="11"/>
      <c r="C26" s="7">
        <v>1.9</v>
      </c>
      <c r="D26" s="8"/>
      <c r="E26"/>
      <c r="F26"/>
    </row>
    <row r="27" spans="1:8" x14ac:dyDescent="0.3">
      <c r="A27" s="6" t="s">
        <v>9</v>
      </c>
      <c r="B27" s="37">
        <v>2.4039999999999999</v>
      </c>
      <c r="C27" s="29">
        <v>1.885</v>
      </c>
      <c r="D27" s="48">
        <f>E21*(C27/C26)</f>
        <v>0</v>
      </c>
      <c r="E27"/>
      <c r="F27"/>
    </row>
    <row r="28" spans="1:8" x14ac:dyDescent="0.3">
      <c r="A28" s="6" t="s">
        <v>23</v>
      </c>
      <c r="B28" s="11">
        <v>6927</v>
      </c>
      <c r="C28" s="7">
        <v>7500</v>
      </c>
      <c r="D28" s="8">
        <f>C28</f>
        <v>7500</v>
      </c>
      <c r="E28"/>
      <c r="F28"/>
    </row>
    <row r="29" spans="1:8" x14ac:dyDescent="0.3">
      <c r="A29" s="6" t="s">
        <v>24</v>
      </c>
      <c r="B29" s="38">
        <f>B27*(B28/100)</f>
        <v>166.52507999999997</v>
      </c>
      <c r="C29" s="28">
        <f>C27*(C28/100)</f>
        <v>141.375</v>
      </c>
      <c r="D29" s="45">
        <f>D27*(D28/100)</f>
        <v>0</v>
      </c>
      <c r="E29"/>
      <c r="F29"/>
    </row>
    <row r="30" spans="1:8" x14ac:dyDescent="0.3">
      <c r="A30" s="6" t="s">
        <v>29</v>
      </c>
      <c r="B30" s="11">
        <v>22.7</v>
      </c>
      <c r="C30" s="7">
        <v>31.7</v>
      </c>
      <c r="D30" s="45">
        <f>B34</f>
        <v>31.725079999999963</v>
      </c>
      <c r="E30"/>
      <c r="F30"/>
    </row>
    <row r="31" spans="1:8" x14ac:dyDescent="0.3">
      <c r="A31" s="6" t="s">
        <v>25</v>
      </c>
      <c r="B31" s="11">
        <v>20.5</v>
      </c>
      <c r="C31" s="31">
        <v>21</v>
      </c>
      <c r="D31" s="8">
        <f>C31</f>
        <v>21</v>
      </c>
      <c r="E31"/>
      <c r="F31"/>
    </row>
    <row r="32" spans="1:8" x14ac:dyDescent="0.3">
      <c r="A32" s="6" t="s">
        <v>26</v>
      </c>
      <c r="B32" s="11">
        <v>76</v>
      </c>
      <c r="C32" s="31">
        <v>76</v>
      </c>
      <c r="D32" s="8">
        <f>C32</f>
        <v>76</v>
      </c>
      <c r="E32"/>
      <c r="F32"/>
    </row>
    <row r="33" spans="1:8" x14ac:dyDescent="0.3">
      <c r="A33" s="6" t="s">
        <v>28</v>
      </c>
      <c r="B33" s="11">
        <v>102</v>
      </c>
      <c r="C33" s="31">
        <v>99</v>
      </c>
      <c r="D33" s="8">
        <f>C33</f>
        <v>99</v>
      </c>
      <c r="E33"/>
      <c r="F33"/>
    </row>
    <row r="34" spans="1:8" x14ac:dyDescent="0.3">
      <c r="A34" s="9" t="s">
        <v>27</v>
      </c>
      <c r="B34" s="44">
        <f>B29+B30+B31-B32-B33</f>
        <v>31.725079999999963</v>
      </c>
      <c r="C34" s="34">
        <f>C29+C30+C31-C32-C33</f>
        <v>19.074999999999989</v>
      </c>
      <c r="D34" s="47">
        <f>D29+D30+D31-D32-D33</f>
        <v>-122.27492000000004</v>
      </c>
      <c r="E34"/>
      <c r="F34"/>
    </row>
    <row r="36" spans="1:8" x14ac:dyDescent="0.3">
      <c r="A36" s="69" t="s">
        <v>39</v>
      </c>
      <c r="B36" s="71" t="s">
        <v>35</v>
      </c>
      <c r="C36" s="72"/>
      <c r="D36" s="73"/>
      <c r="E36" s="67" t="s">
        <v>36</v>
      </c>
      <c r="F36" s="25"/>
      <c r="G36" s="7"/>
      <c r="H36" s="30"/>
    </row>
    <row r="37" spans="1:8" x14ac:dyDescent="0.3">
      <c r="A37" s="70"/>
      <c r="B37" s="15" t="s">
        <v>1</v>
      </c>
      <c r="C37" s="21" t="s">
        <v>2</v>
      </c>
      <c r="D37" s="17" t="s">
        <v>0</v>
      </c>
      <c r="E37" s="68"/>
      <c r="F37" s="25"/>
      <c r="G37" s="7"/>
      <c r="H37" s="30"/>
    </row>
    <row r="38" spans="1:8" x14ac:dyDescent="0.3">
      <c r="A38" s="53" t="s">
        <v>6</v>
      </c>
      <c r="B38" s="71" t="s">
        <v>41</v>
      </c>
      <c r="C38" s="72"/>
      <c r="D38" s="73"/>
      <c r="E38" s="12"/>
      <c r="F38" s="25"/>
      <c r="G38" s="7"/>
      <c r="H38" s="30"/>
    </row>
    <row r="39" spans="1:8" x14ac:dyDescent="0.3">
      <c r="A39" s="14" t="s">
        <v>42</v>
      </c>
      <c r="B39" s="20"/>
      <c r="C39" s="22"/>
      <c r="D39" s="27"/>
      <c r="E39" s="14"/>
    </row>
    <row r="40" spans="1:8" ht="14.4" customHeight="1" x14ac:dyDescent="0.3">
      <c r="A40" s="7"/>
      <c r="B40" s="30"/>
      <c r="C40" s="30"/>
      <c r="D40" s="25"/>
      <c r="E40" s="25"/>
      <c r="F40" s="25"/>
      <c r="G40" s="7"/>
      <c r="H40" s="30"/>
    </row>
    <row r="41" spans="1:8" ht="14.4" customHeight="1" x14ac:dyDescent="0.3">
      <c r="A41" s="69" t="s">
        <v>38</v>
      </c>
      <c r="B41" s="71" t="s">
        <v>18</v>
      </c>
      <c r="C41" s="76" t="s">
        <v>7</v>
      </c>
      <c r="D41" s="67" t="s">
        <v>22</v>
      </c>
      <c r="E41"/>
      <c r="F41"/>
    </row>
    <row r="42" spans="1:8" x14ac:dyDescent="0.3">
      <c r="A42" s="70"/>
      <c r="B42" s="65"/>
      <c r="C42" s="77"/>
      <c r="D42" s="68"/>
      <c r="E42"/>
      <c r="F42"/>
    </row>
    <row r="43" spans="1:8" x14ac:dyDescent="0.3">
      <c r="A43" s="6" t="s">
        <v>8</v>
      </c>
      <c r="B43" s="11"/>
      <c r="C43" s="7">
        <v>0.7</v>
      </c>
      <c r="D43" s="8"/>
      <c r="E43"/>
      <c r="F43"/>
    </row>
    <row r="44" spans="1:8" x14ac:dyDescent="0.3">
      <c r="A44" s="6" t="s">
        <v>9</v>
      </c>
      <c r="B44" s="37">
        <v>0.69399999999999995</v>
      </c>
      <c r="C44" s="29">
        <v>0.69399999999999995</v>
      </c>
      <c r="D44" s="48">
        <f>E38*(C44/C43)</f>
        <v>0</v>
      </c>
      <c r="E44"/>
      <c r="F44"/>
    </row>
    <row r="45" spans="1:8" x14ac:dyDescent="0.3">
      <c r="A45" s="6" t="s">
        <v>23</v>
      </c>
      <c r="B45" s="40">
        <v>8311</v>
      </c>
      <c r="C45" s="32">
        <v>8300</v>
      </c>
      <c r="D45" s="8">
        <f>C45</f>
        <v>8300</v>
      </c>
      <c r="E45"/>
      <c r="F45"/>
    </row>
    <row r="46" spans="1:8" x14ac:dyDescent="0.3">
      <c r="A46" s="6" t="s">
        <v>11</v>
      </c>
      <c r="B46" s="38">
        <f>B44*(B45/100)</f>
        <v>57.678339999999999</v>
      </c>
      <c r="C46" s="28">
        <f>C44*(C45/100)</f>
        <v>57.601999999999997</v>
      </c>
      <c r="D46" s="45">
        <f>D44*(D45/100)</f>
        <v>0</v>
      </c>
      <c r="E46"/>
      <c r="F46"/>
    </row>
    <row r="47" spans="1:8" x14ac:dyDescent="0.3">
      <c r="A47" s="6" t="s">
        <v>12</v>
      </c>
      <c r="B47" s="11">
        <v>20.9</v>
      </c>
      <c r="C47" s="7">
        <v>17.600000000000001</v>
      </c>
      <c r="D47" s="45">
        <f>B51</f>
        <v>17.578339999999997</v>
      </c>
      <c r="E47"/>
      <c r="F47"/>
    </row>
    <row r="48" spans="1:8" x14ac:dyDescent="0.3">
      <c r="A48" s="6" t="s">
        <v>13</v>
      </c>
      <c r="B48" s="11">
        <v>3</v>
      </c>
      <c r="C48" s="31">
        <v>3</v>
      </c>
      <c r="D48" s="8">
        <f>C48</f>
        <v>3</v>
      </c>
      <c r="E48"/>
      <c r="F48"/>
    </row>
    <row r="49" spans="1:6" x14ac:dyDescent="0.3">
      <c r="A49" s="6" t="s">
        <v>14</v>
      </c>
      <c r="B49" s="11">
        <v>34</v>
      </c>
      <c r="C49" s="31">
        <v>34</v>
      </c>
      <c r="D49" s="8">
        <f>C49</f>
        <v>34</v>
      </c>
      <c r="E49"/>
      <c r="F49"/>
    </row>
    <row r="50" spans="1:6" x14ac:dyDescent="0.3">
      <c r="A50" s="6" t="s">
        <v>21</v>
      </c>
      <c r="B50" s="11">
        <v>30</v>
      </c>
      <c r="C50" s="31">
        <v>29</v>
      </c>
      <c r="D50" s="8">
        <f>C50</f>
        <v>29</v>
      </c>
      <c r="E50"/>
      <c r="F50"/>
    </row>
    <row r="51" spans="1:6" x14ac:dyDescent="0.3">
      <c r="A51" s="9" t="s">
        <v>16</v>
      </c>
      <c r="B51" s="44">
        <f>B46+B47+B48-B49-B50</f>
        <v>17.578339999999997</v>
      </c>
      <c r="C51" s="34">
        <f>C46+C47+C48-C49-C50</f>
        <v>15.201999999999998</v>
      </c>
      <c r="D51" s="47">
        <f>D46+D47+D48-D49-D50</f>
        <v>-42.421660000000003</v>
      </c>
      <c r="E51"/>
      <c r="F51"/>
    </row>
    <row r="52" spans="1:6" ht="14.4" customHeight="1" x14ac:dyDescent="0.3"/>
    <row r="53" spans="1:6" ht="14.4" customHeight="1" x14ac:dyDescent="0.3">
      <c r="A53" s="69" t="s">
        <v>3</v>
      </c>
      <c r="B53" s="71" t="s">
        <v>35</v>
      </c>
      <c r="C53" s="72"/>
      <c r="D53" s="73"/>
      <c r="E53" s="67" t="s">
        <v>36</v>
      </c>
    </row>
    <row r="54" spans="1:6" x14ac:dyDescent="0.3">
      <c r="A54" s="70"/>
      <c r="B54" s="15" t="s">
        <v>1</v>
      </c>
      <c r="C54" s="21" t="s">
        <v>2</v>
      </c>
      <c r="D54" s="17" t="s">
        <v>0</v>
      </c>
      <c r="E54" s="68"/>
    </row>
    <row r="55" spans="1:6" x14ac:dyDescent="0.3">
      <c r="A55" s="53" t="s">
        <v>6</v>
      </c>
      <c r="B55" s="19">
        <v>92.5</v>
      </c>
      <c r="C55" s="3">
        <v>89.7</v>
      </c>
      <c r="D55" s="18">
        <v>91</v>
      </c>
      <c r="E55" s="12"/>
    </row>
    <row r="56" spans="1:6" x14ac:dyDescent="0.3">
      <c r="A56" s="14" t="s">
        <v>42</v>
      </c>
      <c r="B56" s="20"/>
      <c r="C56" s="22"/>
      <c r="D56" s="27"/>
      <c r="E56" s="14"/>
    </row>
    <row r="57" spans="1:6" ht="14.4" customHeight="1" x14ac:dyDescent="0.3">
      <c r="A57" s="53"/>
      <c r="B57" s="19"/>
      <c r="C57" s="3"/>
      <c r="D57" s="3"/>
      <c r="E57" s="4"/>
    </row>
    <row r="58" spans="1:6" ht="14.4" customHeight="1" x14ac:dyDescent="0.3">
      <c r="A58" s="69" t="s">
        <v>38</v>
      </c>
      <c r="B58" s="71" t="s">
        <v>18</v>
      </c>
      <c r="C58" s="76" t="s">
        <v>7</v>
      </c>
      <c r="D58" s="67" t="s">
        <v>22</v>
      </c>
      <c r="E58"/>
      <c r="F58"/>
    </row>
    <row r="59" spans="1:6" x14ac:dyDescent="0.3">
      <c r="A59" s="70"/>
      <c r="B59" s="65"/>
      <c r="C59" s="77"/>
      <c r="D59" s="68"/>
      <c r="E59"/>
      <c r="F59"/>
    </row>
    <row r="60" spans="1:6" x14ac:dyDescent="0.3">
      <c r="A60" s="6" t="s">
        <v>8</v>
      </c>
      <c r="B60" s="11">
        <v>94</v>
      </c>
      <c r="C60" s="7">
        <v>90</v>
      </c>
      <c r="D60" s="8"/>
      <c r="E60"/>
      <c r="F60"/>
    </row>
    <row r="61" spans="1:6" x14ac:dyDescent="0.3">
      <c r="A61" s="6" t="s">
        <v>9</v>
      </c>
      <c r="B61" s="38">
        <v>86.736999999999995</v>
      </c>
      <c r="C61" s="7">
        <v>82.4</v>
      </c>
      <c r="D61" s="50">
        <f>E55*(C61/C60)</f>
        <v>0</v>
      </c>
      <c r="E61"/>
      <c r="F61"/>
    </row>
    <row r="62" spans="1:6" x14ac:dyDescent="0.3">
      <c r="A62" s="6" t="s">
        <v>10</v>
      </c>
      <c r="B62" s="38">
        <v>174.64</v>
      </c>
      <c r="C62" s="28">
        <v>170.69</v>
      </c>
      <c r="D62" s="50">
        <f>C62</f>
        <v>170.69</v>
      </c>
      <c r="E62"/>
      <c r="F62"/>
    </row>
    <row r="63" spans="1:6" x14ac:dyDescent="0.3">
      <c r="A63" s="6" t="s">
        <v>11</v>
      </c>
      <c r="B63" s="39">
        <f>B61*B62</f>
        <v>15147.749679999997</v>
      </c>
      <c r="C63" s="32">
        <f>C61*C62</f>
        <v>14064.856000000002</v>
      </c>
      <c r="D63" s="51">
        <f>D61*D62</f>
        <v>0</v>
      </c>
      <c r="E63"/>
      <c r="F63"/>
    </row>
    <row r="64" spans="1:6" x14ac:dyDescent="0.3">
      <c r="A64" s="6" t="s">
        <v>12</v>
      </c>
      <c r="B64" s="40">
        <v>1737</v>
      </c>
      <c r="C64" s="32">
        <v>2320</v>
      </c>
      <c r="D64" s="51">
        <f>B69</f>
        <v>2319.7496799999972</v>
      </c>
      <c r="E64"/>
      <c r="F64"/>
    </row>
    <row r="65" spans="1:8" x14ac:dyDescent="0.3">
      <c r="A65" s="6" t="s">
        <v>13</v>
      </c>
      <c r="B65" s="40">
        <v>55</v>
      </c>
      <c r="C65" s="33">
        <v>50</v>
      </c>
      <c r="D65" s="51">
        <f>C65</f>
        <v>50</v>
      </c>
      <c r="E65"/>
      <c r="F65"/>
    </row>
    <row r="66" spans="1:8" x14ac:dyDescent="0.3">
      <c r="A66" s="6" t="s">
        <v>14</v>
      </c>
      <c r="B66" s="40">
        <v>2225</v>
      </c>
      <c r="C66" s="33">
        <v>1900</v>
      </c>
      <c r="D66" s="51">
        <f>C66</f>
        <v>1900</v>
      </c>
      <c r="E66"/>
      <c r="F66"/>
    </row>
    <row r="67" spans="1:8" x14ac:dyDescent="0.3">
      <c r="A67" s="6" t="s">
        <v>20</v>
      </c>
      <c r="B67" s="40">
        <v>6845</v>
      </c>
      <c r="C67" s="33">
        <v>6870</v>
      </c>
      <c r="D67" s="51">
        <f>C67</f>
        <v>6870</v>
      </c>
      <c r="E67"/>
      <c r="F67"/>
    </row>
    <row r="68" spans="1:8" x14ac:dyDescent="0.3">
      <c r="A68" s="6" t="s">
        <v>15</v>
      </c>
      <c r="B68" s="40">
        <v>5550</v>
      </c>
      <c r="C68" s="33">
        <v>5450</v>
      </c>
      <c r="D68" s="51">
        <f>C68</f>
        <v>5450</v>
      </c>
      <c r="E68"/>
      <c r="F68"/>
    </row>
    <row r="69" spans="1:8" x14ac:dyDescent="0.3">
      <c r="A69" s="6" t="s">
        <v>16</v>
      </c>
      <c r="B69" s="40">
        <f>B64+B63+B65-B66-B67-B68</f>
        <v>2319.7496799999972</v>
      </c>
      <c r="C69" s="32">
        <f>C64+C63+C65-C66-C67-C68</f>
        <v>2214.8559999999998</v>
      </c>
      <c r="D69" s="51">
        <f>D64+D63+D65-D66-D67-D68</f>
        <v>-11850.250320000003</v>
      </c>
      <c r="E69" s="6"/>
      <c r="F69" s="7"/>
      <c r="G69" s="7"/>
      <c r="H69" s="7"/>
    </row>
    <row r="70" spans="1:8" ht="14.4" customHeight="1" x14ac:dyDescent="0.3">
      <c r="A70" s="4"/>
      <c r="B70" s="23"/>
      <c r="C70" s="4"/>
      <c r="D70" s="3"/>
      <c r="E70" s="25"/>
      <c r="F70" s="25"/>
      <c r="G70" s="7"/>
      <c r="H70" s="7"/>
    </row>
    <row r="71" spans="1:8" ht="14.4" customHeight="1" x14ac:dyDescent="0.3">
      <c r="A71" s="69" t="s">
        <v>17</v>
      </c>
      <c r="B71" s="2"/>
      <c r="C71" s="63"/>
      <c r="D71" s="67" t="s">
        <v>36</v>
      </c>
      <c r="F71"/>
    </row>
    <row r="72" spans="1:8" x14ac:dyDescent="0.3">
      <c r="A72" s="70"/>
      <c r="B72" s="65" t="s">
        <v>40</v>
      </c>
      <c r="C72" s="66"/>
      <c r="D72" s="68"/>
      <c r="F72"/>
    </row>
    <row r="73" spans="1:8" x14ac:dyDescent="0.3">
      <c r="A73" s="53" t="s">
        <v>6</v>
      </c>
      <c r="B73" s="78">
        <v>11.016999999999999</v>
      </c>
      <c r="C73" s="73"/>
      <c r="D73" s="12"/>
      <c r="E73" s="24"/>
      <c r="F73"/>
    </row>
    <row r="74" spans="1:8" x14ac:dyDescent="0.3">
      <c r="A74" s="14" t="s">
        <v>42</v>
      </c>
      <c r="B74" s="65">
        <v>0.38900000000000001</v>
      </c>
      <c r="C74" s="66"/>
      <c r="D74" s="64"/>
      <c r="E74" s="6"/>
      <c r="F74"/>
    </row>
    <row r="75" spans="1:8" ht="14.4" customHeight="1" x14ac:dyDescent="0.3">
      <c r="A75" s="53"/>
      <c r="B75" s="19"/>
      <c r="C75" s="3"/>
      <c r="D75" s="3"/>
      <c r="E75" s="7"/>
    </row>
    <row r="76" spans="1:8" ht="14.4" customHeight="1" x14ac:dyDescent="0.3">
      <c r="A76" s="69" t="s">
        <v>38</v>
      </c>
      <c r="B76" s="71" t="s">
        <v>18</v>
      </c>
      <c r="C76" s="76" t="s">
        <v>7</v>
      </c>
      <c r="D76" s="67" t="s">
        <v>22</v>
      </c>
      <c r="E76"/>
      <c r="F76"/>
    </row>
    <row r="77" spans="1:8" x14ac:dyDescent="0.3">
      <c r="A77" s="70"/>
      <c r="B77" s="65"/>
      <c r="C77" s="77"/>
      <c r="D77" s="68"/>
      <c r="E77"/>
      <c r="F77"/>
    </row>
    <row r="78" spans="1:8" x14ac:dyDescent="0.3">
      <c r="A78" s="6" t="s">
        <v>8</v>
      </c>
      <c r="B78" s="11">
        <v>10.07</v>
      </c>
      <c r="C78" s="7">
        <v>11.5</v>
      </c>
      <c r="D78" s="8"/>
      <c r="E78"/>
      <c r="F78"/>
    </row>
    <row r="79" spans="1:8" x14ac:dyDescent="0.3">
      <c r="A79" s="6" t="s">
        <v>9</v>
      </c>
      <c r="B79" s="37">
        <v>9.5190000000000001</v>
      </c>
      <c r="C79" s="7">
        <v>10</v>
      </c>
      <c r="D79" s="8">
        <f>D73*(C79/C78)</f>
        <v>0</v>
      </c>
      <c r="E79"/>
      <c r="F79"/>
    </row>
    <row r="80" spans="1:8" x14ac:dyDescent="0.3">
      <c r="A80" s="6" t="s">
        <v>10</v>
      </c>
      <c r="B80" s="11">
        <v>869</v>
      </c>
      <c r="C80" s="7">
        <v>816</v>
      </c>
      <c r="D80" s="8">
        <f>C80</f>
        <v>816</v>
      </c>
      <c r="E80"/>
      <c r="F80"/>
    </row>
    <row r="81" spans="1:8" x14ac:dyDescent="0.3">
      <c r="A81" s="6" t="s">
        <v>11</v>
      </c>
      <c r="B81" s="37">
        <f>B79*(B80/480)</f>
        <v>17.23335625</v>
      </c>
      <c r="C81" s="29">
        <f>C79*(C80/480)</f>
        <v>17</v>
      </c>
      <c r="D81" s="48">
        <f>D79*(D80/480)</f>
        <v>0</v>
      </c>
      <c r="E81"/>
      <c r="F81"/>
    </row>
    <row r="82" spans="1:8" ht="14.4" customHeight="1" x14ac:dyDescent="0.3">
      <c r="A82" s="6" t="s">
        <v>12</v>
      </c>
      <c r="B82" s="11">
        <v>3.8</v>
      </c>
      <c r="C82" s="31">
        <v>4.8</v>
      </c>
      <c r="D82" s="48">
        <f>B86</f>
        <v>4.5033562500000031</v>
      </c>
      <c r="E82"/>
      <c r="F82"/>
    </row>
    <row r="83" spans="1:8" x14ac:dyDescent="0.3">
      <c r="A83" s="6" t="s">
        <v>13</v>
      </c>
      <c r="B83" s="11">
        <v>0.01</v>
      </c>
      <c r="C83" s="31">
        <v>0.01</v>
      </c>
      <c r="D83" s="8">
        <f>C83</f>
        <v>0.01</v>
      </c>
      <c r="E83"/>
      <c r="F83"/>
    </row>
    <row r="84" spans="1:8" x14ac:dyDescent="0.3">
      <c r="A84" s="6" t="s">
        <v>14</v>
      </c>
      <c r="B84" s="11">
        <v>13.2</v>
      </c>
      <c r="C84" s="31">
        <v>13.2</v>
      </c>
      <c r="D84" s="8">
        <f>C84</f>
        <v>13.2</v>
      </c>
      <c r="E84"/>
      <c r="F84"/>
    </row>
    <row r="85" spans="1:8" x14ac:dyDescent="0.3">
      <c r="A85" s="6" t="s">
        <v>21</v>
      </c>
      <c r="B85" s="11">
        <v>3.3</v>
      </c>
      <c r="C85" s="31">
        <v>3.4</v>
      </c>
      <c r="D85" s="8">
        <f>C85</f>
        <v>3.4</v>
      </c>
      <c r="E85"/>
      <c r="F85"/>
    </row>
    <row r="86" spans="1:8" x14ac:dyDescent="0.3">
      <c r="A86" s="9" t="s">
        <v>16</v>
      </c>
      <c r="B86" s="43">
        <f>B81+B82+B83-B84-B85-0.04</f>
        <v>4.5033562500000031</v>
      </c>
      <c r="C86" s="36">
        <f>C81+C82+C83-C84-C85-0.01</f>
        <v>5.2000000000000028</v>
      </c>
      <c r="D86" s="46">
        <f>D81+D82+D83-D84-D85-0.01</f>
        <v>-12.096643749999997</v>
      </c>
      <c r="E86"/>
      <c r="F86"/>
    </row>
    <row r="88" spans="1:8" ht="22.2" customHeight="1" x14ac:dyDescent="0.3">
      <c r="A88" s="74" t="s">
        <v>34</v>
      </c>
      <c r="B88" s="16" t="s">
        <v>32</v>
      </c>
      <c r="C88" s="71" t="s">
        <v>33</v>
      </c>
      <c r="D88" s="72"/>
      <c r="E88" s="73"/>
      <c r="F88" s="12"/>
      <c r="G88" s="71" t="s">
        <v>30</v>
      </c>
      <c r="H88" s="73"/>
    </row>
    <row r="89" spans="1:8" x14ac:dyDescent="0.3">
      <c r="A89" s="75"/>
      <c r="B89" s="57">
        <v>42430</v>
      </c>
      <c r="C89" s="24" t="s">
        <v>1</v>
      </c>
      <c r="D89" s="25" t="s">
        <v>2</v>
      </c>
      <c r="E89" s="26" t="s">
        <v>0</v>
      </c>
      <c r="F89" s="57">
        <v>42795</v>
      </c>
      <c r="G89" s="24" t="s">
        <v>31</v>
      </c>
      <c r="H89" s="26" t="s">
        <v>32</v>
      </c>
    </row>
    <row r="90" spans="1:8" x14ac:dyDescent="0.3">
      <c r="A90" s="13" t="s">
        <v>3</v>
      </c>
      <c r="B90" s="59">
        <v>7822</v>
      </c>
      <c r="C90" s="60">
        <v>8900</v>
      </c>
      <c r="D90" s="61">
        <v>8280</v>
      </c>
      <c r="E90" s="62">
        <v>8551</v>
      </c>
      <c r="F90" s="12"/>
      <c r="G90" s="53"/>
      <c r="H90" s="5"/>
    </row>
    <row r="91" spans="1:8" x14ac:dyDescent="0.3">
      <c r="A91" s="13" t="s">
        <v>4</v>
      </c>
      <c r="B91" s="58">
        <v>1531</v>
      </c>
      <c r="C91" s="54">
        <v>1800</v>
      </c>
      <c r="D91" s="55">
        <v>1627</v>
      </c>
      <c r="E91" s="56">
        <v>1679</v>
      </c>
      <c r="F91" s="13"/>
      <c r="G91" s="6"/>
      <c r="H91" s="8"/>
    </row>
    <row r="92" spans="1:8" x14ac:dyDescent="0.3">
      <c r="A92" s="13" t="s">
        <v>19</v>
      </c>
      <c r="B92" s="58">
        <v>1372</v>
      </c>
      <c r="C92" s="54">
        <v>1721</v>
      </c>
      <c r="D92" s="55">
        <v>1417</v>
      </c>
      <c r="E92" s="56">
        <v>1622</v>
      </c>
      <c r="F92" s="13"/>
      <c r="G92" s="6"/>
      <c r="H92" s="8"/>
    </row>
    <row r="93" spans="1:8" x14ac:dyDescent="0.3">
      <c r="A93" s="13" t="s">
        <v>5</v>
      </c>
      <c r="B93" s="85">
        <v>202</v>
      </c>
      <c r="C93" s="24">
        <v>204</v>
      </c>
      <c r="D93" s="25">
        <v>186</v>
      </c>
      <c r="E93" s="26">
        <v>195</v>
      </c>
      <c r="F93" s="13"/>
      <c r="G93" s="6"/>
      <c r="H93" s="8"/>
    </row>
    <row r="94" spans="1:8" x14ac:dyDescent="0.3">
      <c r="A94" s="13" t="s">
        <v>43</v>
      </c>
      <c r="B94" s="58">
        <v>108762</v>
      </c>
      <c r="C94" s="82" t="s">
        <v>41</v>
      </c>
      <c r="D94" s="83"/>
      <c r="E94" s="84"/>
      <c r="F94" s="13"/>
      <c r="G94" s="6"/>
      <c r="H94" s="8"/>
    </row>
    <row r="95" spans="1:8" x14ac:dyDescent="0.3">
      <c r="A95" s="14" t="s">
        <v>44</v>
      </c>
      <c r="B95" s="86">
        <v>6135</v>
      </c>
      <c r="C95" s="79"/>
      <c r="D95" s="80"/>
      <c r="E95" s="81"/>
      <c r="F95" s="14"/>
      <c r="G95" s="9"/>
      <c r="H95" s="10"/>
    </row>
  </sheetData>
  <mergeCells count="43">
    <mergeCell ref="B2:D2"/>
    <mergeCell ref="E2:E3"/>
    <mergeCell ref="D41:D42"/>
    <mergeCell ref="C94:E95"/>
    <mergeCell ref="B76:B77"/>
    <mergeCell ref="C76:C77"/>
    <mergeCell ref="D76:D77"/>
    <mergeCell ref="B73:C73"/>
    <mergeCell ref="C7:C8"/>
    <mergeCell ref="B7:B8"/>
    <mergeCell ref="D7:D8"/>
    <mergeCell ref="B24:B25"/>
    <mergeCell ref="C24:C25"/>
    <mergeCell ref="D24:D25"/>
    <mergeCell ref="B21:D21"/>
    <mergeCell ref="G88:H88"/>
    <mergeCell ref="C88:E88"/>
    <mergeCell ref="A88:A89"/>
    <mergeCell ref="A2:A3"/>
    <mergeCell ref="A19:A20"/>
    <mergeCell ref="B19:D19"/>
    <mergeCell ref="E19:E20"/>
    <mergeCell ref="A36:A37"/>
    <mergeCell ref="B36:D36"/>
    <mergeCell ref="A76:A77"/>
    <mergeCell ref="A58:A59"/>
    <mergeCell ref="A24:A25"/>
    <mergeCell ref="A7:A8"/>
    <mergeCell ref="A41:A42"/>
    <mergeCell ref="B41:B42"/>
    <mergeCell ref="C41:C42"/>
    <mergeCell ref="B74:C74"/>
    <mergeCell ref="E36:E37"/>
    <mergeCell ref="A53:A54"/>
    <mergeCell ref="B53:D53"/>
    <mergeCell ref="E53:E54"/>
    <mergeCell ref="A71:A72"/>
    <mergeCell ref="D71:D72"/>
    <mergeCell ref="B72:C72"/>
    <mergeCell ref="B38:D38"/>
    <mergeCell ref="B58:B59"/>
    <mergeCell ref="C58:C59"/>
    <mergeCell ref="D58:D5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King</dc:creator>
  <cp:lastModifiedBy>Matt King</cp:lastModifiedBy>
  <cp:lastPrinted>2017-03-30T16:32:03Z</cp:lastPrinted>
  <dcterms:created xsi:type="dcterms:W3CDTF">2017-03-30T13:38:53Z</dcterms:created>
  <dcterms:modified xsi:type="dcterms:W3CDTF">2017-03-31T15:47:45Z</dcterms:modified>
</cp:coreProperties>
</file>